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Owner\Desktop\Curling Spreadsheet\PrvFixtures\Competitions 2022-23\"/>
    </mc:Choice>
  </mc:AlternateContent>
  <xr:revisionPtr revIDLastSave="0" documentId="13_ncr:1_{2E62A01F-FD3A-4708-BAC2-C255F7FE9B8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oints_A">Sheet1!$R$7</definedName>
    <definedName name="Points_B">Sheet1!$R$8</definedName>
    <definedName name="Points_C">Sheet1!$R$9</definedName>
    <definedName name="Points_D">Sheet1!$R$10</definedName>
    <definedName name="PointsA">Sheet1!$R$7</definedName>
    <definedName name="PointsB">Sheet1!$R$8</definedName>
    <definedName name="PointsC">Sheet1!$R$9</definedName>
    <definedName name="PointsD">Sheet1!$R$10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K9" i="2"/>
  <c r="L7" i="2"/>
  <c r="L8" i="2"/>
  <c r="L10" i="2"/>
  <c r="L6" i="2"/>
  <c r="L4" i="2"/>
  <c r="L5" i="2"/>
  <c r="H4" i="2"/>
  <c r="AB14" i="1"/>
  <c r="K5" i="2"/>
  <c r="K7" i="2"/>
  <c r="K8" i="2"/>
  <c r="K10" i="2"/>
  <c r="K4" i="2"/>
  <c r="H5" i="2"/>
  <c r="H7" i="2"/>
  <c r="H8" i="2"/>
  <c r="Z18" i="1"/>
  <c r="W18" i="1"/>
  <c r="V29" i="1"/>
  <c r="T18" i="1"/>
  <c r="T21" i="1"/>
  <c r="S33" i="1"/>
  <c r="P18" i="1"/>
  <c r="Y17" i="1"/>
  <c r="V17" i="1"/>
  <c r="S17" i="1"/>
  <c r="O17" i="1"/>
  <c r="O20" i="1"/>
  <c r="O31" i="1"/>
  <c r="AD8" i="1"/>
  <c r="AD9" i="1"/>
  <c r="AD10" i="1"/>
  <c r="AD11" i="1"/>
  <c r="AD12" i="1"/>
  <c r="AD13" i="1"/>
  <c r="AD14" i="1"/>
  <c r="AD7" i="1"/>
  <c r="AC8" i="1"/>
  <c r="AC9" i="1"/>
  <c r="I37" i="1"/>
  <c r="AC10" i="1"/>
  <c r="AC11" i="1"/>
  <c r="O35" i="1"/>
  <c r="AC12" i="1"/>
  <c r="AC13" i="1"/>
  <c r="AC14" i="1"/>
  <c r="AC7" i="1"/>
  <c r="C35" i="1"/>
  <c r="AB8" i="1"/>
  <c r="F20" i="1"/>
  <c r="F31" i="1"/>
  <c r="AB9" i="1"/>
  <c r="AB10" i="1"/>
  <c r="AB11" i="1"/>
  <c r="O25" i="1"/>
  <c r="AB12" i="1"/>
  <c r="AB13" i="1"/>
  <c r="AB7" i="1"/>
  <c r="C45" i="1"/>
  <c r="M18" i="1"/>
  <c r="J18" i="1"/>
  <c r="G18" i="1"/>
  <c r="G21" i="1"/>
  <c r="F33" i="1"/>
  <c r="F35" i="1"/>
  <c r="D18" i="1"/>
  <c r="C37" i="1"/>
  <c r="C17" i="1"/>
  <c r="C27" i="1"/>
  <c r="F17" i="1"/>
  <c r="I17" i="1"/>
  <c r="L17" i="1"/>
  <c r="C42" i="1"/>
  <c r="D42" i="1"/>
  <c r="C43" i="1"/>
  <c r="D43" i="1"/>
  <c r="C44" i="1"/>
  <c r="L20" i="1"/>
  <c r="M21" i="1"/>
  <c r="S35" i="1"/>
  <c r="D44" i="1"/>
  <c r="O29" i="1"/>
  <c r="D45" i="1"/>
  <c r="Z21" i="1"/>
  <c r="O37" i="1"/>
  <c r="Y20" i="1"/>
  <c r="O27" i="1"/>
  <c r="I27" i="1"/>
  <c r="F27" i="1"/>
  <c r="F29" i="1"/>
  <c r="S29" i="1"/>
  <c r="S27" i="1"/>
  <c r="D21" i="1"/>
  <c r="C33" i="1"/>
  <c r="C29" i="1"/>
  <c r="P21" i="1"/>
  <c r="O33" i="1"/>
  <c r="C25" i="1"/>
  <c r="S37" i="1"/>
  <c r="S25" i="1"/>
  <c r="S20" i="1"/>
  <c r="S31" i="1"/>
  <c r="C20" i="1"/>
  <c r="C31" i="1"/>
  <c r="F25" i="1"/>
  <c r="F37" i="1"/>
  <c r="I35" i="1"/>
  <c r="I29" i="1"/>
  <c r="K30" i="1"/>
  <c r="J21" i="1"/>
  <c r="I33" i="1"/>
  <c r="E34" i="1"/>
  <c r="V35" i="1"/>
  <c r="X36" i="1"/>
  <c r="V27" i="1"/>
  <c r="I25" i="1"/>
  <c r="AC25" i="1"/>
  <c r="V37" i="1"/>
  <c r="Q38" i="1"/>
  <c r="U28" i="1"/>
  <c r="K28" i="1"/>
  <c r="E28" i="1"/>
  <c r="U30" i="1"/>
  <c r="I20" i="1"/>
  <c r="I31" i="1"/>
  <c r="H30" i="1"/>
  <c r="V20" i="1"/>
  <c r="V31" i="1"/>
  <c r="X32" i="1"/>
  <c r="K38" i="1"/>
  <c r="U38" i="1"/>
  <c r="Q30" i="1"/>
  <c r="H28" i="1"/>
  <c r="Q28" i="1"/>
  <c r="AC27" i="1"/>
  <c r="W21" i="1"/>
  <c r="V33" i="1"/>
  <c r="H34" i="1"/>
  <c r="E30" i="1"/>
  <c r="AC29" i="1"/>
  <c r="X28" i="1"/>
  <c r="V25" i="1"/>
  <c r="H32" i="1"/>
  <c r="Q32" i="1"/>
  <c r="E32" i="1"/>
  <c r="K32" i="1"/>
  <c r="U32" i="1"/>
  <c r="K34" i="1"/>
  <c r="X38" i="1"/>
  <c r="K36" i="1"/>
  <c r="E36" i="1"/>
  <c r="Q36" i="1"/>
  <c r="H36" i="1"/>
  <c r="U36" i="1"/>
  <c r="E38" i="1"/>
  <c r="H38" i="1"/>
  <c r="X30" i="1"/>
  <c r="U26" i="1"/>
  <c r="Q26" i="1"/>
  <c r="H26" i="1"/>
  <c r="K26" i="1"/>
  <c r="X26" i="1"/>
  <c r="E26" i="1"/>
  <c r="Q34" i="1"/>
  <c r="X34" i="1"/>
  <c r="U34" i="1"/>
</calcChain>
</file>

<file path=xl/sharedStrings.xml><?xml version="1.0" encoding="utf-8"?>
<sst xmlns="http://schemas.openxmlformats.org/spreadsheetml/2006/main" count="121" uniqueCount="62">
  <si>
    <t>A</t>
  </si>
  <si>
    <t>B</t>
  </si>
  <si>
    <t>C</t>
  </si>
  <si>
    <t>D</t>
  </si>
  <si>
    <t>Shots</t>
  </si>
  <si>
    <t>Ends</t>
  </si>
  <si>
    <t>Points</t>
  </si>
  <si>
    <t>First Round</t>
  </si>
  <si>
    <t>Shots Against</t>
  </si>
  <si>
    <t>Ends Against</t>
  </si>
  <si>
    <t>Shots Difference</t>
  </si>
  <si>
    <t>End Difference</t>
  </si>
  <si>
    <t>Statistics</t>
  </si>
  <si>
    <t>% Ends won</t>
  </si>
  <si>
    <t>% Ends lost</t>
  </si>
  <si>
    <t>(Rank 1 = Best)</t>
  </si>
  <si>
    <t>rank</t>
  </si>
  <si>
    <t>Average</t>
  </si>
  <si>
    <t>Ends played</t>
  </si>
  <si>
    <t>per match</t>
  </si>
  <si>
    <t>Shots per</t>
  </si>
  <si>
    <t>winning end</t>
  </si>
  <si>
    <t>losing end</t>
  </si>
  <si>
    <t>FINAL POINTS</t>
  </si>
  <si>
    <t>R Pearson</t>
  </si>
  <si>
    <t>P Anderson</t>
  </si>
  <si>
    <t>PA</t>
  </si>
  <si>
    <t>Team</t>
  </si>
  <si>
    <t>Points Diff</t>
  </si>
  <si>
    <t>Ends Diff</t>
  </si>
  <si>
    <t>A Searle</t>
  </si>
  <si>
    <t>I Hannah</t>
  </si>
  <si>
    <t>West Fife Province League</t>
  </si>
  <si>
    <t>Aberdour</t>
  </si>
  <si>
    <t>Bank of Scotland</t>
  </si>
  <si>
    <t>Boreland</t>
  </si>
  <si>
    <t>Dalgety Bay</t>
  </si>
  <si>
    <t>Dunfermline</t>
  </si>
  <si>
    <t>Inverkeithing</t>
  </si>
  <si>
    <t>R &amp; A Ladies</t>
  </si>
  <si>
    <t>E</t>
  </si>
  <si>
    <t>F</t>
  </si>
  <si>
    <t>G</t>
  </si>
  <si>
    <t>H</t>
  </si>
  <si>
    <t>R &amp; Abbotshall</t>
  </si>
  <si>
    <t>Raith &amp; Abbotshall</t>
  </si>
  <si>
    <t>Shots For</t>
  </si>
  <si>
    <t>Ends For</t>
  </si>
  <si>
    <t>Raith and Abbotshall</t>
  </si>
  <si>
    <t>PF</t>
  </si>
  <si>
    <t>EF</t>
  </si>
  <si>
    <t>EA</t>
  </si>
  <si>
    <t>B of S</t>
  </si>
  <si>
    <t>D Bay</t>
  </si>
  <si>
    <t>R&amp;A</t>
  </si>
  <si>
    <t>R&amp;A Ladies</t>
  </si>
  <si>
    <t>I'keithing</t>
  </si>
  <si>
    <t>W</t>
  </si>
  <si>
    <t>L</t>
  </si>
  <si>
    <t>Pl</t>
  </si>
  <si>
    <t>2019-2020</t>
  </si>
  <si>
    <t>West Fife Province League Table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</si>
</sst>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theme="1"/>
      <name val="Arial"/>
      <family val="2"/>
    </font>
    <font>
      <sz val="10"/>
      <color theme="4" tint="-0.499984740745262"/>
      <name val="Arial"/>
      <family val="2"/>
    </font>
    <font>
      <sz val="10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DE3D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1" fontId="0" fillId="0" borderId="1" xfId="0" applyNumberFormat="1" applyBorder="1"/>
    <xf numFmtId="1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 textRotation="90"/>
    </xf>
    <xf numFmtId="0" fontId="4" fillId="0" borderId="0" xfId="0" applyFont="1" applyAlignment="1">
      <alignment horizontal="center" textRotation="90"/>
    </xf>
    <xf numFmtId="0" fontId="5" fillId="0" borderId="0" xfId="0" applyFont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6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7" fillId="0" borderId="10" xfId="0" applyFont="1" applyBorder="1"/>
    <xf numFmtId="0" fontId="0" fillId="2" borderId="0" xfId="0" applyFill="1"/>
    <xf numFmtId="2" fontId="0" fillId="0" borderId="12" xfId="0" applyNumberFormat="1" applyBorder="1"/>
    <xf numFmtId="1" fontId="0" fillId="0" borderId="2" xfId="0" applyNumberFormat="1" applyBorder="1"/>
    <xf numFmtId="1" fontId="4" fillId="0" borderId="0" xfId="0" applyNumberFormat="1" applyFont="1"/>
    <xf numFmtId="1" fontId="0" fillId="0" borderId="12" xfId="0" applyNumberFormat="1" applyBorder="1"/>
    <xf numFmtId="1" fontId="0" fillId="0" borderId="8" xfId="0" applyNumberFormat="1" applyBorder="1"/>
    <xf numFmtId="9" fontId="0" fillId="0" borderId="12" xfId="0" applyNumberFormat="1" applyBorder="1"/>
    <xf numFmtId="9" fontId="0" fillId="0" borderId="1" xfId="0" applyNumberFormat="1" applyBorder="1"/>
    <xf numFmtId="9" fontId="0" fillId="0" borderId="8" xfId="0" applyNumberFormat="1" applyBorder="1"/>
    <xf numFmtId="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1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3" borderId="13" xfId="0" applyNumberFormat="1" applyFill="1" applyBorder="1" applyAlignment="1">
      <alignment horizontal="center"/>
    </xf>
    <xf numFmtId="1" fontId="4" fillId="3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1" fontId="10" fillId="0" borderId="14" xfId="0" applyNumberFormat="1" applyFont="1" applyBorder="1" applyAlignment="1">
      <alignment horizontal="center"/>
    </xf>
    <xf numFmtId="1" fontId="11" fillId="0" borderId="15" xfId="0" applyNumberFormat="1" applyFon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3" borderId="6" xfId="0" applyNumberFormat="1" applyFill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" fontId="11" fillId="0" borderId="7" xfId="0" applyNumberFormat="1" applyFont="1" applyBorder="1" applyAlignment="1">
      <alignment horizontal="center"/>
    </xf>
    <xf numFmtId="1" fontId="10" fillId="3" borderId="0" xfId="0" applyNumberFormat="1" applyFont="1" applyFill="1" applyAlignment="1">
      <alignment horizontal="center"/>
    </xf>
    <xf numFmtId="1" fontId="11" fillId="3" borderId="7" xfId="0" applyNumberFormat="1" applyFon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 textRotation="90"/>
    </xf>
    <xf numFmtId="1" fontId="11" fillId="0" borderId="14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/>
    </xf>
    <xf numFmtId="0" fontId="11" fillId="0" borderId="16" xfId="0" applyFont="1" applyBorder="1" applyAlignment="1">
      <alignment horizontal="center"/>
    </xf>
    <xf numFmtId="1" fontId="10" fillId="0" borderId="0" xfId="0" applyNumberFormat="1" applyFont="1"/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3" fillId="0" borderId="0" xfId="0" applyFont="1"/>
    <xf numFmtId="0" fontId="13" fillId="0" borderId="2" xfId="0" applyFont="1" applyBorder="1"/>
    <xf numFmtId="2" fontId="13" fillId="0" borderId="9" xfId="0" applyNumberFormat="1" applyFont="1" applyBorder="1"/>
    <xf numFmtId="0" fontId="13" fillId="0" borderId="5" xfId="0" applyFont="1" applyBorder="1"/>
    <xf numFmtId="0" fontId="6" fillId="0" borderId="9" xfId="0" applyFont="1" applyBorder="1"/>
    <xf numFmtId="0" fontId="13" fillId="0" borderId="9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9" fontId="0" fillId="0" borderId="12" xfId="1" applyFont="1" applyBorder="1"/>
    <xf numFmtId="9" fontId="0" fillId="0" borderId="8" xfId="1" applyFont="1" applyBorder="1"/>
    <xf numFmtId="1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1" fontId="15" fillId="0" borderId="0" xfId="0" applyNumberFormat="1" applyFont="1"/>
    <xf numFmtId="0" fontId="15" fillId="0" borderId="0" xfId="0" applyFont="1"/>
    <xf numFmtId="0" fontId="11" fillId="0" borderId="5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5"/>
  <sheetViews>
    <sheetView topLeftCell="A3" workbookViewId="0">
      <selection activeCell="E11" sqref="E11"/>
    </sheetView>
  </sheetViews>
  <sheetFormatPr defaultRowHeight="12.75" x14ac:dyDescent="0.2"/>
  <cols>
    <col min="1" max="1" width="2.28515625" bestFit="1" customWidth="1"/>
    <col min="2" max="2" width="18" bestFit="1" customWidth="1"/>
    <col min="3" max="3" width="5.42578125" customWidth="1"/>
    <col min="4" max="4" width="6" customWidth="1"/>
    <col min="5" max="16" width="5.42578125" customWidth="1"/>
    <col min="17" max="17" width="5.42578125" style="81" customWidth="1"/>
    <col min="18" max="18" width="0.28515625" customWidth="1"/>
    <col min="19" max="27" width="5.42578125" customWidth="1"/>
    <col min="28" max="30" width="9.140625" style="2"/>
  </cols>
  <sheetData>
    <row r="1" spans="1:30" x14ac:dyDescent="0.2">
      <c r="C1" s="1" t="s">
        <v>32</v>
      </c>
      <c r="E1" s="1"/>
      <c r="K1" s="1"/>
      <c r="O1" s="1" t="s">
        <v>60</v>
      </c>
    </row>
    <row r="2" spans="1:30" ht="13.5" thickBot="1" x14ac:dyDescent="0.25"/>
    <row r="3" spans="1:30" x14ac:dyDescent="0.2">
      <c r="C3" s="103" t="s">
        <v>33</v>
      </c>
      <c r="D3" s="101"/>
      <c r="E3" s="101"/>
      <c r="F3" s="103" t="s">
        <v>34</v>
      </c>
      <c r="G3" s="101"/>
      <c r="H3" s="102"/>
      <c r="I3" s="103" t="s">
        <v>35</v>
      </c>
      <c r="J3" s="101"/>
      <c r="K3" s="102"/>
      <c r="L3" s="101" t="s">
        <v>36</v>
      </c>
      <c r="M3" s="101"/>
      <c r="N3" s="102"/>
      <c r="O3" s="103" t="s">
        <v>37</v>
      </c>
      <c r="P3" s="101"/>
      <c r="Q3" s="101"/>
      <c r="R3" s="102"/>
      <c r="S3" s="101" t="s">
        <v>38</v>
      </c>
      <c r="T3" s="101"/>
      <c r="U3" s="102"/>
      <c r="V3" s="101" t="s">
        <v>44</v>
      </c>
      <c r="W3" s="101"/>
      <c r="X3" s="102"/>
      <c r="Y3" s="101" t="s">
        <v>39</v>
      </c>
      <c r="Z3" s="101"/>
      <c r="AA3" s="102"/>
    </row>
    <row r="4" spans="1:30" x14ac:dyDescent="0.2">
      <c r="B4" s="1"/>
      <c r="C4" s="23" t="s">
        <v>0</v>
      </c>
      <c r="F4" s="23" t="s">
        <v>1</v>
      </c>
      <c r="H4" s="11"/>
      <c r="I4" s="23" t="s">
        <v>2</v>
      </c>
      <c r="K4" s="11"/>
      <c r="L4" s="2" t="s">
        <v>3</v>
      </c>
      <c r="N4" s="11"/>
      <c r="O4" s="41" t="s">
        <v>40</v>
      </c>
      <c r="R4" s="11"/>
      <c r="S4" s="10" t="s">
        <v>41</v>
      </c>
      <c r="U4" s="11"/>
      <c r="V4" s="10" t="s">
        <v>42</v>
      </c>
      <c r="X4" s="11"/>
      <c r="Y4" s="10" t="s">
        <v>43</v>
      </c>
      <c r="AA4" s="11"/>
    </row>
    <row r="5" spans="1:30" x14ac:dyDescent="0.2">
      <c r="B5" s="1" t="s">
        <v>7</v>
      </c>
      <c r="C5" s="10"/>
      <c r="F5" s="10"/>
      <c r="H5" s="11"/>
      <c r="I5" s="10"/>
      <c r="K5" s="11"/>
      <c r="N5" s="11"/>
      <c r="O5" s="2"/>
      <c r="R5" s="11"/>
      <c r="S5" s="10"/>
      <c r="U5" s="11"/>
      <c r="V5" s="10"/>
      <c r="X5" s="11"/>
      <c r="Y5" s="10"/>
      <c r="AA5" s="11"/>
    </row>
    <row r="6" spans="1:30" ht="33.75" thickBot="1" x14ac:dyDescent="0.25">
      <c r="C6" s="12" t="s">
        <v>4</v>
      </c>
      <c r="D6" s="13" t="s">
        <v>5</v>
      </c>
      <c r="E6" s="14" t="s">
        <v>6</v>
      </c>
      <c r="F6" s="12" t="s">
        <v>4</v>
      </c>
      <c r="G6" s="13" t="s">
        <v>5</v>
      </c>
      <c r="H6" s="15" t="s">
        <v>6</v>
      </c>
      <c r="I6" s="12" t="s">
        <v>4</v>
      </c>
      <c r="J6" s="13" t="s">
        <v>5</v>
      </c>
      <c r="K6" s="15" t="s">
        <v>6</v>
      </c>
      <c r="L6" s="16" t="s">
        <v>4</v>
      </c>
      <c r="M6" s="13" t="s">
        <v>5</v>
      </c>
      <c r="N6" s="15" t="s">
        <v>6</v>
      </c>
      <c r="O6" s="16" t="s">
        <v>4</v>
      </c>
      <c r="P6" s="13" t="s">
        <v>5</v>
      </c>
      <c r="Q6" s="71" t="s">
        <v>6</v>
      </c>
      <c r="R6" s="15" t="s">
        <v>6</v>
      </c>
      <c r="S6" s="16" t="s">
        <v>4</v>
      </c>
      <c r="T6" s="13" t="s">
        <v>5</v>
      </c>
      <c r="U6" s="15" t="s">
        <v>6</v>
      </c>
      <c r="V6" s="16" t="s">
        <v>4</v>
      </c>
      <c r="W6" s="13" t="s">
        <v>5</v>
      </c>
      <c r="X6" s="15" t="s">
        <v>6</v>
      </c>
      <c r="Y6" s="16" t="s">
        <v>4</v>
      </c>
      <c r="Z6" s="13" t="s">
        <v>5</v>
      </c>
      <c r="AA6" s="15" t="s">
        <v>6</v>
      </c>
      <c r="AB6" s="41" t="s">
        <v>46</v>
      </c>
      <c r="AC6" s="59" t="s">
        <v>47</v>
      </c>
      <c r="AD6" s="70" t="s">
        <v>6</v>
      </c>
    </row>
    <row r="7" spans="1:30" x14ac:dyDescent="0.2">
      <c r="A7" t="s">
        <v>0</v>
      </c>
      <c r="B7" s="1" t="s">
        <v>33</v>
      </c>
      <c r="C7" s="44"/>
      <c r="D7" s="45"/>
      <c r="E7" s="46"/>
      <c r="F7" s="43">
        <v>3</v>
      </c>
      <c r="G7" s="47">
        <v>3</v>
      </c>
      <c r="H7" s="48">
        <v>0</v>
      </c>
      <c r="I7" s="43">
        <v>4</v>
      </c>
      <c r="J7" s="47">
        <v>3</v>
      </c>
      <c r="K7" s="48">
        <v>0</v>
      </c>
      <c r="L7" s="49"/>
      <c r="M7" s="47"/>
      <c r="N7" s="48"/>
      <c r="O7" s="43">
        <v>2</v>
      </c>
      <c r="P7" s="47">
        <v>1</v>
      </c>
      <c r="Q7" s="72">
        <v>0</v>
      </c>
      <c r="R7" s="68"/>
      <c r="S7" s="50">
        <v>10</v>
      </c>
      <c r="T7" s="65">
        <v>4</v>
      </c>
      <c r="U7" s="68">
        <v>2</v>
      </c>
      <c r="V7" s="50">
        <v>4</v>
      </c>
      <c r="W7" s="65">
        <v>4</v>
      </c>
      <c r="X7" s="68">
        <v>2</v>
      </c>
      <c r="Y7" s="50"/>
      <c r="Z7" s="65"/>
      <c r="AA7" s="68"/>
      <c r="AB7" s="22">
        <f>C7+F7+I7+L7+O7+S7+V7+Y7</f>
        <v>23</v>
      </c>
      <c r="AC7" s="54">
        <f>D7+G7+J7+M7+P7+T7+W7+Z7</f>
        <v>15</v>
      </c>
      <c r="AD7" s="73">
        <f>E7+H7+K7+N7+Q7+U7+X7+AA7</f>
        <v>4</v>
      </c>
    </row>
    <row r="8" spans="1:30" x14ac:dyDescent="0.2">
      <c r="A8" t="s">
        <v>1</v>
      </c>
      <c r="B8" s="1" t="s">
        <v>34</v>
      </c>
      <c r="C8" s="42">
        <v>14</v>
      </c>
      <c r="D8" s="51">
        <v>4</v>
      </c>
      <c r="E8" s="52">
        <v>2</v>
      </c>
      <c r="F8" s="53"/>
      <c r="G8" s="56"/>
      <c r="H8" s="57"/>
      <c r="I8" s="42">
        <v>4</v>
      </c>
      <c r="J8" s="54">
        <v>3</v>
      </c>
      <c r="K8" s="55">
        <v>0</v>
      </c>
      <c r="L8" s="22"/>
      <c r="M8" s="54"/>
      <c r="N8" s="55"/>
      <c r="O8" s="42">
        <v>9</v>
      </c>
      <c r="P8" s="54">
        <v>5</v>
      </c>
      <c r="Q8" s="73">
        <v>2</v>
      </c>
      <c r="R8" s="55"/>
      <c r="S8" s="2">
        <v>6</v>
      </c>
      <c r="T8" s="59">
        <v>3</v>
      </c>
      <c r="U8" s="60">
        <v>0</v>
      </c>
      <c r="V8" s="23">
        <v>7</v>
      </c>
      <c r="W8" s="59">
        <v>3</v>
      </c>
      <c r="X8" s="60">
        <v>2</v>
      </c>
      <c r="Y8" s="23"/>
      <c r="Z8" s="59"/>
      <c r="AA8" s="60"/>
      <c r="AB8" s="22">
        <f t="shared" ref="AB8:AC14" si="0">C8+F8+I8+L8+O8+S8+V8+Y8</f>
        <v>40</v>
      </c>
      <c r="AC8" s="54">
        <f t="shared" si="0"/>
        <v>18</v>
      </c>
      <c r="AD8" s="73">
        <f t="shared" ref="AD8:AD14" si="1">E8+H8+K8+N8+Q8+U8+X8+AA8</f>
        <v>6</v>
      </c>
    </row>
    <row r="9" spans="1:30" x14ac:dyDescent="0.2">
      <c r="A9" t="s">
        <v>2</v>
      </c>
      <c r="B9" s="1" t="s">
        <v>35</v>
      </c>
      <c r="C9" s="42">
        <v>10</v>
      </c>
      <c r="D9" s="51">
        <v>5</v>
      </c>
      <c r="E9" s="52">
        <v>2</v>
      </c>
      <c r="F9" s="42">
        <v>9</v>
      </c>
      <c r="G9" s="54">
        <v>4</v>
      </c>
      <c r="H9" s="55">
        <v>2</v>
      </c>
      <c r="I9" s="53"/>
      <c r="J9" s="56"/>
      <c r="K9" s="57"/>
      <c r="L9" s="22"/>
      <c r="M9" s="54"/>
      <c r="N9" s="55"/>
      <c r="O9" s="42">
        <v>9</v>
      </c>
      <c r="P9" s="54">
        <v>4</v>
      </c>
      <c r="Q9" s="73">
        <v>0</v>
      </c>
      <c r="R9" s="55"/>
      <c r="S9" s="2">
        <v>6</v>
      </c>
      <c r="T9" s="59">
        <v>5</v>
      </c>
      <c r="U9" s="60">
        <v>2</v>
      </c>
      <c r="V9" s="23">
        <v>6</v>
      </c>
      <c r="W9" s="59">
        <v>4</v>
      </c>
      <c r="X9" s="60">
        <v>0</v>
      </c>
      <c r="Y9" s="23"/>
      <c r="Z9" s="59"/>
      <c r="AA9" s="60"/>
      <c r="AB9" s="22">
        <f t="shared" si="0"/>
        <v>40</v>
      </c>
      <c r="AC9" s="54">
        <f t="shared" si="0"/>
        <v>22</v>
      </c>
      <c r="AD9" s="73">
        <f t="shared" si="1"/>
        <v>6</v>
      </c>
    </row>
    <row r="10" spans="1:30" x14ac:dyDescent="0.2">
      <c r="A10" t="s">
        <v>3</v>
      </c>
      <c r="B10" s="1" t="s">
        <v>36</v>
      </c>
      <c r="C10" s="42"/>
      <c r="D10" s="91"/>
      <c r="E10" s="52"/>
      <c r="F10" s="42"/>
      <c r="G10" s="54"/>
      <c r="H10" s="55"/>
      <c r="I10" s="42"/>
      <c r="J10" s="54"/>
      <c r="K10" s="55"/>
      <c r="L10" s="58"/>
      <c r="M10" s="56"/>
      <c r="N10" s="57"/>
      <c r="O10" s="42"/>
      <c r="P10" s="54"/>
      <c r="Q10" s="73"/>
      <c r="R10" s="55"/>
      <c r="S10" s="2"/>
      <c r="T10" s="59"/>
      <c r="U10" s="60"/>
      <c r="V10" s="23"/>
      <c r="W10" s="59"/>
      <c r="X10" s="60"/>
      <c r="Y10" s="23"/>
      <c r="Z10" s="59"/>
      <c r="AA10" s="60"/>
      <c r="AB10" s="22">
        <f t="shared" si="0"/>
        <v>0</v>
      </c>
      <c r="AC10" s="54">
        <f t="shared" si="0"/>
        <v>0</v>
      </c>
      <c r="AD10" s="73">
        <f t="shared" si="1"/>
        <v>0</v>
      </c>
    </row>
    <row r="11" spans="1:30" x14ac:dyDescent="0.2">
      <c r="A11" t="s">
        <v>40</v>
      </c>
      <c r="B11" s="1" t="s">
        <v>37</v>
      </c>
      <c r="C11" s="23">
        <v>14</v>
      </c>
      <c r="D11" s="92">
        <v>5</v>
      </c>
      <c r="E11" s="70">
        <v>2</v>
      </c>
      <c r="F11" s="23">
        <v>4</v>
      </c>
      <c r="G11" s="59">
        <v>2</v>
      </c>
      <c r="H11" s="60">
        <v>0</v>
      </c>
      <c r="I11" s="2">
        <v>10</v>
      </c>
      <c r="J11" s="59">
        <v>4</v>
      </c>
      <c r="K11" s="60">
        <v>2</v>
      </c>
      <c r="L11" s="2"/>
      <c r="M11" s="59"/>
      <c r="N11" s="60"/>
      <c r="O11" s="61"/>
      <c r="P11" s="64"/>
      <c r="Q11" s="74"/>
      <c r="R11" s="67"/>
      <c r="S11" s="2">
        <v>5</v>
      </c>
      <c r="T11" s="59">
        <v>3</v>
      </c>
      <c r="U11" s="60">
        <v>0</v>
      </c>
      <c r="V11" s="23">
        <v>11</v>
      </c>
      <c r="W11" s="59">
        <v>4</v>
      </c>
      <c r="X11" s="60">
        <v>2</v>
      </c>
      <c r="Y11" s="23"/>
      <c r="Z11" s="59"/>
      <c r="AA11" s="60"/>
      <c r="AB11" s="22">
        <f t="shared" si="0"/>
        <v>44</v>
      </c>
      <c r="AC11" s="54">
        <f t="shared" si="0"/>
        <v>18</v>
      </c>
      <c r="AD11" s="73">
        <f t="shared" si="1"/>
        <v>6</v>
      </c>
    </row>
    <row r="12" spans="1:30" x14ac:dyDescent="0.2">
      <c r="A12" t="s">
        <v>41</v>
      </c>
      <c r="B12" s="1" t="s">
        <v>38</v>
      </c>
      <c r="C12" s="23">
        <v>8</v>
      </c>
      <c r="D12" s="92">
        <v>4</v>
      </c>
      <c r="E12" s="70">
        <v>0</v>
      </c>
      <c r="F12" s="23">
        <v>7</v>
      </c>
      <c r="G12" s="59">
        <v>4</v>
      </c>
      <c r="H12" s="60">
        <v>2</v>
      </c>
      <c r="I12" s="2">
        <v>0</v>
      </c>
      <c r="J12" s="59">
        <v>0</v>
      </c>
      <c r="K12" s="60">
        <v>0</v>
      </c>
      <c r="L12" s="2"/>
      <c r="M12" s="59"/>
      <c r="N12" s="60"/>
      <c r="O12" s="23">
        <v>9</v>
      </c>
      <c r="P12" s="59">
        <v>4</v>
      </c>
      <c r="Q12" s="70">
        <v>2</v>
      </c>
      <c r="R12" s="60"/>
      <c r="S12" s="61"/>
      <c r="T12" s="64"/>
      <c r="U12" s="67"/>
      <c r="V12" s="23">
        <v>8</v>
      </c>
      <c r="W12" s="59">
        <v>5</v>
      </c>
      <c r="X12" s="60">
        <v>2</v>
      </c>
      <c r="Y12" s="23"/>
      <c r="Z12" s="59"/>
      <c r="AA12" s="60"/>
      <c r="AB12" s="22">
        <f t="shared" si="0"/>
        <v>32</v>
      </c>
      <c r="AC12" s="54">
        <f t="shared" si="0"/>
        <v>17</v>
      </c>
      <c r="AD12" s="73">
        <f t="shared" si="1"/>
        <v>6</v>
      </c>
    </row>
    <row r="13" spans="1:30" x14ac:dyDescent="0.2">
      <c r="A13" t="s">
        <v>42</v>
      </c>
      <c r="B13" s="1" t="s">
        <v>45</v>
      </c>
      <c r="C13" s="88">
        <v>3</v>
      </c>
      <c r="D13" s="92">
        <v>3</v>
      </c>
      <c r="E13" s="70">
        <v>0</v>
      </c>
      <c r="F13" s="88">
        <v>6</v>
      </c>
      <c r="G13" s="59">
        <v>5</v>
      </c>
      <c r="H13" s="60">
        <v>0</v>
      </c>
      <c r="I13" s="41">
        <v>8</v>
      </c>
      <c r="J13" s="59">
        <v>4</v>
      </c>
      <c r="K13" s="60">
        <v>2</v>
      </c>
      <c r="L13" s="41"/>
      <c r="M13" s="59"/>
      <c r="N13" s="60"/>
      <c r="O13" s="88">
        <v>3</v>
      </c>
      <c r="P13" s="59">
        <v>3</v>
      </c>
      <c r="Q13" s="70">
        <v>0</v>
      </c>
      <c r="R13" s="60"/>
      <c r="S13" s="88">
        <v>2</v>
      </c>
      <c r="T13" s="59">
        <v>2</v>
      </c>
      <c r="U13" s="60">
        <v>0</v>
      </c>
      <c r="V13" s="96"/>
      <c r="W13" s="64"/>
      <c r="X13" s="67"/>
      <c r="Y13" s="88"/>
      <c r="Z13" s="59"/>
      <c r="AA13" s="60"/>
      <c r="AB13" s="22">
        <f t="shared" si="0"/>
        <v>22</v>
      </c>
      <c r="AC13" s="54">
        <f t="shared" si="0"/>
        <v>17</v>
      </c>
      <c r="AD13" s="73">
        <f t="shared" si="1"/>
        <v>2</v>
      </c>
    </row>
    <row r="14" spans="1:30" ht="13.5" thickBot="1" x14ac:dyDescent="0.25">
      <c r="A14" t="s">
        <v>43</v>
      </c>
      <c r="B14" s="1" t="s">
        <v>39</v>
      </c>
      <c r="C14" s="95"/>
      <c r="D14" s="93"/>
      <c r="E14" s="75"/>
      <c r="F14" s="95"/>
      <c r="G14" s="62"/>
      <c r="H14" s="63"/>
      <c r="I14" s="94"/>
      <c r="J14" s="62"/>
      <c r="K14" s="63"/>
      <c r="L14" s="94"/>
      <c r="M14" s="62"/>
      <c r="N14" s="63"/>
      <c r="O14" s="95"/>
      <c r="P14" s="62"/>
      <c r="Q14" s="75"/>
      <c r="R14" s="63"/>
      <c r="S14" s="95"/>
      <c r="T14" s="62"/>
      <c r="U14" s="63"/>
      <c r="V14" s="95"/>
      <c r="W14" s="62"/>
      <c r="X14" s="63"/>
      <c r="Y14" s="97"/>
      <c r="Z14" s="66"/>
      <c r="AA14" s="69"/>
      <c r="AB14" s="22">
        <f t="shared" si="0"/>
        <v>0</v>
      </c>
      <c r="AC14" s="54">
        <f t="shared" si="0"/>
        <v>0</v>
      </c>
      <c r="AD14" s="73">
        <f t="shared" si="1"/>
        <v>0</v>
      </c>
    </row>
    <row r="15" spans="1:30" x14ac:dyDescent="0.2">
      <c r="B15" s="1"/>
      <c r="O15" s="2"/>
    </row>
    <row r="17" spans="2:29" x14ac:dyDescent="0.2">
      <c r="B17" s="17" t="s">
        <v>8</v>
      </c>
      <c r="C17" s="5">
        <f>SUM(C7:C15)</f>
        <v>49</v>
      </c>
      <c r="D17" s="6"/>
      <c r="E17" s="6"/>
      <c r="F17" s="5">
        <f>SUM(F7:F15)</f>
        <v>29</v>
      </c>
      <c r="G17" s="6"/>
      <c r="H17" s="27"/>
      <c r="I17" s="5">
        <f>SUM(I7:I15)</f>
        <v>26</v>
      </c>
      <c r="J17" s="6"/>
      <c r="K17" s="27"/>
      <c r="L17" s="6">
        <f>SUM(L7:L15)</f>
        <v>0</v>
      </c>
      <c r="M17" s="6"/>
      <c r="N17" s="27"/>
      <c r="O17" s="6">
        <f>SUM(O7:O15)</f>
        <v>32</v>
      </c>
      <c r="Q17" s="82"/>
      <c r="S17">
        <f>SUM(S7:S15)</f>
        <v>29</v>
      </c>
      <c r="U17" s="4"/>
      <c r="V17">
        <f>SUM(V7:V15)</f>
        <v>36</v>
      </c>
      <c r="X17" s="4"/>
      <c r="Y17">
        <f>SUM(Y7:Y15)</f>
        <v>0</v>
      </c>
      <c r="AA17" s="4"/>
    </row>
    <row r="18" spans="2:29" x14ac:dyDescent="0.2">
      <c r="B18" s="17" t="s">
        <v>9</v>
      </c>
      <c r="C18" s="5"/>
      <c r="D18" s="28">
        <f>SUM(D8:D15)</f>
        <v>21</v>
      </c>
      <c r="E18" s="6"/>
      <c r="F18" s="5"/>
      <c r="G18" s="28">
        <f>SUM(G7:G15)</f>
        <v>18</v>
      </c>
      <c r="H18" s="27"/>
      <c r="I18" s="5"/>
      <c r="J18" s="28">
        <f>SUM(J7:J15)</f>
        <v>14</v>
      </c>
      <c r="K18" s="27"/>
      <c r="L18" s="6"/>
      <c r="M18" s="28">
        <f>SUM(M7:M15)</f>
        <v>0</v>
      </c>
      <c r="N18" s="27"/>
      <c r="P18" s="98">
        <f>SUM(P7:P14)</f>
        <v>17</v>
      </c>
      <c r="Q18" s="82"/>
      <c r="T18" s="99">
        <f>SUM(T7:T14)</f>
        <v>17</v>
      </c>
      <c r="U18" s="4"/>
      <c r="W18" s="99">
        <f>SUM(W7:W14)</f>
        <v>20</v>
      </c>
      <c r="X18" s="4"/>
      <c r="Z18" s="99">
        <f>SUM(Z7:Z14)</f>
        <v>0</v>
      </c>
      <c r="AA18" s="4"/>
    </row>
    <row r="20" spans="2:29" x14ac:dyDescent="0.2">
      <c r="B20" t="s">
        <v>10</v>
      </c>
      <c r="C20" s="5">
        <f>AB7-C17</f>
        <v>-26</v>
      </c>
      <c r="D20" s="6"/>
      <c r="E20" s="6"/>
      <c r="F20" s="5">
        <f>AB8-F17</f>
        <v>11</v>
      </c>
      <c r="G20" s="6"/>
      <c r="H20" s="27"/>
      <c r="I20" s="5">
        <f>AB9-I17</f>
        <v>14</v>
      </c>
      <c r="J20" s="6"/>
      <c r="K20" s="27"/>
      <c r="L20" s="6">
        <f>AB10-L17</f>
        <v>0</v>
      </c>
      <c r="M20" s="6"/>
      <c r="N20" s="27"/>
      <c r="O20" s="6">
        <f>AB11-O17</f>
        <v>12</v>
      </c>
      <c r="Q20" s="82"/>
      <c r="S20" s="6">
        <f>AB12-S17</f>
        <v>3</v>
      </c>
      <c r="U20" s="4"/>
      <c r="V20" s="6">
        <f>AB13-V17</f>
        <v>-14</v>
      </c>
      <c r="X20" s="4"/>
      <c r="Y20" s="6">
        <f>AB14-Y17</f>
        <v>0</v>
      </c>
      <c r="AA20" s="4"/>
    </row>
    <row r="21" spans="2:29" x14ac:dyDescent="0.2">
      <c r="B21" t="s">
        <v>11</v>
      </c>
      <c r="C21" s="5"/>
      <c r="D21" s="76">
        <f>AC7-D18</f>
        <v>-6</v>
      </c>
      <c r="E21" s="6"/>
      <c r="F21" s="5"/>
      <c r="G21" s="76">
        <f>AC8-G18</f>
        <v>0</v>
      </c>
      <c r="H21" s="27"/>
      <c r="I21" s="5"/>
      <c r="J21" s="76">
        <f>AC9-J18</f>
        <v>8</v>
      </c>
      <c r="K21" s="27"/>
      <c r="L21" s="6"/>
      <c r="M21" s="76">
        <f>AC10-M18</f>
        <v>0</v>
      </c>
      <c r="N21" s="27"/>
      <c r="P21" s="76">
        <f>AC11-P18</f>
        <v>1</v>
      </c>
      <c r="Q21" s="82"/>
      <c r="T21" s="76">
        <f>AC12-T18</f>
        <v>0</v>
      </c>
      <c r="U21" s="4"/>
      <c r="W21" s="76">
        <f>AC13-W18</f>
        <v>-3</v>
      </c>
      <c r="X21" s="4"/>
      <c r="Z21" s="76">
        <f>AC14-Z18</f>
        <v>0</v>
      </c>
      <c r="AA21" s="4"/>
    </row>
    <row r="23" spans="2:29" x14ac:dyDescent="0.2">
      <c r="B23" s="24" t="s">
        <v>12</v>
      </c>
      <c r="C23" s="3" t="s">
        <v>15</v>
      </c>
    </row>
    <row r="24" spans="2:29" x14ac:dyDescent="0.2">
      <c r="B24" s="21"/>
      <c r="C24" s="79" t="s">
        <v>33</v>
      </c>
      <c r="D24" s="8"/>
      <c r="E24" s="8" t="s">
        <v>16</v>
      </c>
      <c r="F24" s="80" t="s">
        <v>52</v>
      </c>
      <c r="G24" s="8"/>
      <c r="H24" s="8" t="s">
        <v>16</v>
      </c>
      <c r="I24" s="80" t="s">
        <v>35</v>
      </c>
      <c r="J24" s="8"/>
      <c r="K24" s="8" t="s">
        <v>16</v>
      </c>
      <c r="L24" s="80" t="s">
        <v>53</v>
      </c>
      <c r="M24" s="8"/>
      <c r="N24" s="8" t="s">
        <v>16</v>
      </c>
      <c r="O24" s="17" t="s">
        <v>37</v>
      </c>
      <c r="Q24" s="81" t="s">
        <v>16</v>
      </c>
      <c r="S24" s="17" t="s">
        <v>56</v>
      </c>
      <c r="U24" s="17" t="s">
        <v>16</v>
      </c>
      <c r="V24" s="17" t="s">
        <v>54</v>
      </c>
      <c r="X24" s="17" t="s">
        <v>16</v>
      </c>
      <c r="Y24" s="17" t="s">
        <v>55</v>
      </c>
      <c r="AA24" s="17" t="s">
        <v>16</v>
      </c>
      <c r="AC24" t="s">
        <v>17</v>
      </c>
    </row>
    <row r="25" spans="2:29" x14ac:dyDescent="0.2">
      <c r="B25" s="20" t="s">
        <v>20</v>
      </c>
      <c r="C25" s="26">
        <f>AB7/AC7</f>
        <v>1.5333333333333334</v>
      </c>
      <c r="D25" s="18"/>
      <c r="E25" s="19"/>
      <c r="F25" s="26">
        <f>AB8/AC8</f>
        <v>2.2222222222222223</v>
      </c>
      <c r="G25" s="18"/>
      <c r="H25" s="18"/>
      <c r="I25" s="26">
        <f>AB9/AC9</f>
        <v>1.8181818181818181</v>
      </c>
      <c r="J25" s="18"/>
      <c r="K25" s="19"/>
      <c r="L25" s="35"/>
      <c r="M25" s="18"/>
      <c r="N25" s="19"/>
      <c r="O25" s="26">
        <f>AB11/AC11</f>
        <v>2.4444444444444446</v>
      </c>
      <c r="P25" s="18"/>
      <c r="Q25" s="83"/>
      <c r="S25" s="26">
        <f>AB12/AC12</f>
        <v>1.8823529411764706</v>
      </c>
      <c r="T25" s="18"/>
      <c r="U25" s="19"/>
      <c r="V25" s="35">
        <f>AB13/AC13</f>
        <v>1.2941176470588236</v>
      </c>
      <c r="W25" s="18"/>
      <c r="X25" s="19"/>
      <c r="Y25" s="35"/>
      <c r="Z25" s="18"/>
      <c r="AA25" s="19"/>
      <c r="AC25" s="36">
        <f>AVERAGE(C25,F25,I25,L25)</f>
        <v>1.857912457912458</v>
      </c>
    </row>
    <row r="26" spans="2:29" x14ac:dyDescent="0.2">
      <c r="B26" s="21" t="s">
        <v>21</v>
      </c>
      <c r="C26" s="7"/>
      <c r="D26" s="8"/>
      <c r="E26" s="9">
        <f>RANK(C25,$C25:$Y25)</f>
        <v>5</v>
      </c>
      <c r="F26" s="7"/>
      <c r="G26" s="8"/>
      <c r="H26" s="8">
        <f>RANK(F25,$C25:$Y25)</f>
        <v>2</v>
      </c>
      <c r="I26" s="7"/>
      <c r="J26" s="8"/>
      <c r="K26" s="9">
        <f>RANK(I25,$C25:$Y25)</f>
        <v>4</v>
      </c>
      <c r="L26" s="8"/>
      <c r="M26" s="8"/>
      <c r="N26" s="9"/>
      <c r="O26" s="7"/>
      <c r="P26" s="8"/>
      <c r="Q26" s="100">
        <f>RANK(O25,$C25:$Y25)</f>
        <v>1</v>
      </c>
      <c r="S26" s="7"/>
      <c r="T26" s="8"/>
      <c r="U26" s="87">
        <f>RANK(S25,$C25:$Y25)</f>
        <v>3</v>
      </c>
      <c r="V26" s="8"/>
      <c r="W26" s="8"/>
      <c r="X26" s="9">
        <f>RANK(V25,$C25:$Y25)</f>
        <v>6</v>
      </c>
      <c r="Y26" s="8"/>
      <c r="Z26" s="8"/>
      <c r="AA26" s="9"/>
    </row>
    <row r="27" spans="2:29" x14ac:dyDescent="0.2">
      <c r="B27" s="20" t="s">
        <v>20</v>
      </c>
      <c r="C27" s="26">
        <f>C17/D18</f>
        <v>2.3333333333333335</v>
      </c>
      <c r="D27" s="18"/>
      <c r="E27" s="18"/>
      <c r="F27" s="26">
        <f>F17/G18</f>
        <v>1.6111111111111112</v>
      </c>
      <c r="G27" s="18"/>
      <c r="H27" s="19"/>
      <c r="I27" s="26">
        <f>I17/J18</f>
        <v>1.8571428571428572</v>
      </c>
      <c r="J27" s="18"/>
      <c r="K27" s="19"/>
      <c r="L27" s="35"/>
      <c r="M27" s="18"/>
      <c r="N27" s="19"/>
      <c r="O27" s="26">
        <f>O17/P18</f>
        <v>1.8823529411764706</v>
      </c>
      <c r="P27" s="18"/>
      <c r="Q27" s="83"/>
      <c r="S27" s="26">
        <f>S17/T18</f>
        <v>1.7058823529411764</v>
      </c>
      <c r="T27" s="18"/>
      <c r="U27" s="19"/>
      <c r="V27" s="26">
        <f>V17/W18</f>
        <v>1.8</v>
      </c>
      <c r="W27" s="18"/>
      <c r="X27" s="19"/>
      <c r="Y27" s="26"/>
      <c r="Z27" s="18"/>
      <c r="AA27" s="19"/>
      <c r="AC27" s="36">
        <f>AVERAGE(C27,F27,I27,L27)</f>
        <v>1.9338624338624342</v>
      </c>
    </row>
    <row r="28" spans="2:29" x14ac:dyDescent="0.2">
      <c r="B28" s="21" t="s">
        <v>22</v>
      </c>
      <c r="C28" s="7"/>
      <c r="D28" s="8"/>
      <c r="E28" s="8">
        <f>RANK(C27,$C27:$Y27,1)</f>
        <v>6</v>
      </c>
      <c r="F28" s="7"/>
      <c r="G28" s="8"/>
      <c r="H28" s="87">
        <f>RANK(F27,$C27:$Y27,1)</f>
        <v>1</v>
      </c>
      <c r="I28" s="7"/>
      <c r="J28" s="8"/>
      <c r="K28" s="87">
        <f>RANK(I27,$C27:$Y27,1)</f>
        <v>4</v>
      </c>
      <c r="L28" s="8"/>
      <c r="M28" s="8"/>
      <c r="N28" s="9"/>
      <c r="O28" s="7"/>
      <c r="P28" s="8"/>
      <c r="Q28" s="87">
        <f>RANK(O27,$C27:$Y27,1)</f>
        <v>5</v>
      </c>
      <c r="S28" s="7"/>
      <c r="T28" s="8"/>
      <c r="U28" s="100">
        <f>RANK(S27,$C27:$Y27,1)</f>
        <v>2</v>
      </c>
      <c r="V28" s="7"/>
      <c r="W28" s="8"/>
      <c r="X28" s="87">
        <f>RANK(V27,$C27:$Y27,1)</f>
        <v>3</v>
      </c>
      <c r="Y28" s="7"/>
      <c r="Z28" s="8"/>
      <c r="AA28" s="9"/>
    </row>
    <row r="29" spans="2:29" x14ac:dyDescent="0.2">
      <c r="B29" s="20" t="s">
        <v>18</v>
      </c>
      <c r="C29" s="26">
        <f>(AC7+D18)/COUNT(C7:C15)</f>
        <v>7.2</v>
      </c>
      <c r="D29" s="18"/>
      <c r="E29" s="18"/>
      <c r="F29" s="26">
        <f>(AC8+G18)/COUNT(F7:F15)</f>
        <v>7.2</v>
      </c>
      <c r="G29" s="18"/>
      <c r="H29" s="18"/>
      <c r="I29" s="26">
        <f>(AC9+J18)/COUNT(I7:I15)</f>
        <v>7.2</v>
      </c>
      <c r="J29" s="18"/>
      <c r="K29" s="19"/>
      <c r="L29" s="35"/>
      <c r="M29" s="18"/>
      <c r="N29" s="19"/>
      <c r="O29" s="26">
        <f>(AC11+P18)/COUNT(O7:O15)</f>
        <v>7</v>
      </c>
      <c r="P29" s="18"/>
      <c r="Q29" s="83"/>
      <c r="S29" s="35">
        <f>(AC12+T18)/COUNT(S7:S14)</f>
        <v>6.8</v>
      </c>
      <c r="T29" s="18"/>
      <c r="U29" s="19"/>
      <c r="V29" s="26">
        <f>(AC13+W18)/COUNT(V7:V14)</f>
        <v>7.4</v>
      </c>
      <c r="W29" s="18"/>
      <c r="X29" s="19"/>
      <c r="Y29" s="26"/>
      <c r="Z29" s="18"/>
      <c r="AA29" s="85"/>
      <c r="AC29" s="36">
        <f>AVERAGE(C29,F29,I29,L29)</f>
        <v>7.2</v>
      </c>
    </row>
    <row r="30" spans="2:29" x14ac:dyDescent="0.2">
      <c r="B30" s="21" t="s">
        <v>19</v>
      </c>
      <c r="C30" s="7"/>
      <c r="D30" s="8"/>
      <c r="E30" s="8">
        <f>RANK(C29,$C29:$Y29)</f>
        <v>2</v>
      </c>
      <c r="F30" s="7"/>
      <c r="G30" s="8"/>
      <c r="H30" s="8">
        <f>RANK(F29,$C29:$Y29)</f>
        <v>2</v>
      </c>
      <c r="I30" s="7"/>
      <c r="J30" s="8"/>
      <c r="K30" s="9">
        <f>RANK(I29,$C29:$Y29)</f>
        <v>2</v>
      </c>
      <c r="L30" s="8"/>
      <c r="M30" s="8"/>
      <c r="N30" s="9"/>
      <c r="O30" s="7"/>
      <c r="P30" s="8"/>
      <c r="Q30" s="87">
        <f>RANK(O29,$C29:$Y29)</f>
        <v>5</v>
      </c>
      <c r="S30" s="8"/>
      <c r="T30" s="8"/>
      <c r="U30" s="87">
        <f>RANK(S29,$C29:$Y29)</f>
        <v>6</v>
      </c>
      <c r="V30" s="7"/>
      <c r="W30" s="8"/>
      <c r="X30" s="100">
        <f>RANK(V29,$C29:$Y29)</f>
        <v>1</v>
      </c>
      <c r="Y30" s="7"/>
      <c r="Z30" s="8"/>
      <c r="AA30" s="84"/>
    </row>
    <row r="31" spans="2:29" x14ac:dyDescent="0.2">
      <c r="B31" s="20" t="s">
        <v>10</v>
      </c>
      <c r="C31" s="29">
        <f>C20</f>
        <v>-26</v>
      </c>
      <c r="D31" s="18"/>
      <c r="E31" s="19"/>
      <c r="F31" s="29">
        <f>F20</f>
        <v>11</v>
      </c>
      <c r="G31" s="18"/>
      <c r="H31" s="19"/>
      <c r="I31" s="29">
        <f>I20</f>
        <v>14</v>
      </c>
      <c r="J31" s="18"/>
      <c r="K31" s="19"/>
      <c r="L31" s="30"/>
      <c r="M31" s="18"/>
      <c r="N31" s="19"/>
      <c r="O31" s="29">
        <f>O20</f>
        <v>12</v>
      </c>
      <c r="P31" s="18"/>
      <c r="Q31" s="86"/>
      <c r="S31" s="30">
        <f>S20</f>
        <v>3</v>
      </c>
      <c r="T31" s="18"/>
      <c r="U31" s="19"/>
      <c r="V31" s="29">
        <f>V20</f>
        <v>-14</v>
      </c>
      <c r="W31" s="18"/>
      <c r="X31" s="19"/>
      <c r="Y31" s="29"/>
      <c r="Z31" s="18"/>
      <c r="AA31" s="19"/>
    </row>
    <row r="32" spans="2:29" x14ac:dyDescent="0.2">
      <c r="B32" s="21"/>
      <c r="C32" s="7"/>
      <c r="D32" s="8"/>
      <c r="E32" s="87">
        <f>RANK(C31,$C31:$AA31)</f>
        <v>6</v>
      </c>
      <c r="F32" s="7"/>
      <c r="G32" s="8"/>
      <c r="H32" s="9">
        <f>RANK(F31,$C31:$AA31)</f>
        <v>3</v>
      </c>
      <c r="I32" s="7"/>
      <c r="J32" s="8"/>
      <c r="K32" s="9">
        <f>RANK(I31,$C31:$AA31)</f>
        <v>1</v>
      </c>
      <c r="L32" s="8"/>
      <c r="M32" s="8"/>
      <c r="N32" s="9"/>
      <c r="O32" s="7"/>
      <c r="P32" s="8"/>
      <c r="Q32" s="87">
        <f>RANK(O31,$C31:$Y31)</f>
        <v>2</v>
      </c>
      <c r="S32" s="8"/>
      <c r="T32" s="8"/>
      <c r="U32" s="87">
        <f>RANK(S31,$C31:$Y31)</f>
        <v>4</v>
      </c>
      <c r="V32" s="7"/>
      <c r="W32" s="8"/>
      <c r="X32" s="9">
        <f>RANK(V31,$C31:$Y31)</f>
        <v>5</v>
      </c>
      <c r="Y32" s="7"/>
      <c r="Z32" s="8"/>
      <c r="AA32" s="9"/>
    </row>
    <row r="33" spans="2:27" x14ac:dyDescent="0.2">
      <c r="B33" s="20" t="s">
        <v>11</v>
      </c>
      <c r="C33" s="29">
        <f>D21</f>
        <v>-6</v>
      </c>
      <c r="D33" s="18"/>
      <c r="E33" s="19"/>
      <c r="F33" s="29">
        <f>G21</f>
        <v>0</v>
      </c>
      <c r="G33" s="18"/>
      <c r="H33" s="19"/>
      <c r="I33" s="29">
        <f>J21</f>
        <v>8</v>
      </c>
      <c r="J33" s="18"/>
      <c r="K33" s="19"/>
      <c r="L33" s="30"/>
      <c r="M33" s="18"/>
      <c r="N33" s="19"/>
      <c r="O33" s="29">
        <f>P21</f>
        <v>1</v>
      </c>
      <c r="P33" s="18"/>
      <c r="Q33" s="86"/>
      <c r="S33" s="30">
        <f>T21</f>
        <v>0</v>
      </c>
      <c r="T33" s="18"/>
      <c r="U33" s="19"/>
      <c r="V33" s="29">
        <f>W21</f>
        <v>-3</v>
      </c>
      <c r="W33" s="18"/>
      <c r="X33" s="19"/>
      <c r="Y33" s="29"/>
      <c r="Z33" s="18"/>
      <c r="AA33" s="19"/>
    </row>
    <row r="34" spans="2:27" x14ac:dyDescent="0.2">
      <c r="B34" s="21"/>
      <c r="C34" s="7"/>
      <c r="D34" s="8"/>
      <c r="E34" s="9">
        <f>RANK(C33,$C33:$Y33)</f>
        <v>6</v>
      </c>
      <c r="F34" s="7"/>
      <c r="G34" s="8"/>
      <c r="H34" s="9">
        <f>RANK(F33,$C33:$Y33)</f>
        <v>3</v>
      </c>
      <c r="I34" s="7"/>
      <c r="J34" s="8"/>
      <c r="K34" s="9">
        <f>RANK(I33,$C33:$Y33)</f>
        <v>1</v>
      </c>
      <c r="L34" s="8"/>
      <c r="M34" s="8"/>
      <c r="N34" s="9"/>
      <c r="O34" s="7"/>
      <c r="P34" s="8"/>
      <c r="Q34" s="84">
        <f>RANK(O33,$C33:$Y33)</f>
        <v>2</v>
      </c>
      <c r="S34" s="8"/>
      <c r="T34" s="8"/>
      <c r="U34" s="9">
        <f>RANK(S33,$C33:$Y33)</f>
        <v>3</v>
      </c>
      <c r="V34" s="7"/>
      <c r="W34" s="8"/>
      <c r="X34" s="9">
        <f>RANK(V33,$C33:$Y33)</f>
        <v>5</v>
      </c>
      <c r="Y34" s="7"/>
      <c r="Z34" s="8"/>
      <c r="AA34" s="9"/>
    </row>
    <row r="35" spans="2:27" x14ac:dyDescent="0.2">
      <c r="B35" s="20" t="s">
        <v>13</v>
      </c>
      <c r="C35" s="31">
        <f>(AC7)/(AC7+D18)</f>
        <v>0.41666666666666669</v>
      </c>
      <c r="D35" s="18"/>
      <c r="E35" s="19"/>
      <c r="F35" s="31">
        <f>(AC8)/(AC8+G18)</f>
        <v>0.5</v>
      </c>
      <c r="G35" s="18"/>
      <c r="H35" s="19"/>
      <c r="I35" s="31">
        <f>(AC9)/(AC9+J18)</f>
        <v>0.61111111111111116</v>
      </c>
      <c r="J35" s="18"/>
      <c r="K35" s="19"/>
      <c r="L35" s="33"/>
      <c r="M35" s="18"/>
      <c r="N35" s="19"/>
      <c r="O35" s="89">
        <f>(AC11)/(AC11+P18)</f>
        <v>0.51428571428571423</v>
      </c>
      <c r="P35" s="18"/>
      <c r="Q35" s="86"/>
      <c r="S35" s="90">
        <f>AC12/(AC12+P18)</f>
        <v>0.5</v>
      </c>
      <c r="T35" s="18"/>
      <c r="U35" s="19"/>
      <c r="V35" s="89">
        <f>AC13/(AC13+W18)</f>
        <v>0.45945945945945948</v>
      </c>
      <c r="W35" s="18"/>
      <c r="X35" s="19"/>
      <c r="Y35" s="89"/>
      <c r="Z35" s="18"/>
      <c r="AA35" s="19"/>
    </row>
    <row r="36" spans="2:27" x14ac:dyDescent="0.2">
      <c r="B36" s="21"/>
      <c r="C36" s="7"/>
      <c r="D36" s="8"/>
      <c r="E36" s="9">
        <f>RANK(C35,$C35:$Y35)</f>
        <v>6</v>
      </c>
      <c r="F36" s="7"/>
      <c r="G36" s="8"/>
      <c r="H36" s="9">
        <f>RANK(F35,$C35:$Y35)</f>
        <v>3</v>
      </c>
      <c r="I36" s="7"/>
      <c r="J36" s="8"/>
      <c r="K36" s="9">
        <f>RANK(I35,$C35:$Y35)</f>
        <v>1</v>
      </c>
      <c r="L36" s="8"/>
      <c r="M36" s="8"/>
      <c r="N36" s="9"/>
      <c r="O36" s="7"/>
      <c r="P36" s="8"/>
      <c r="Q36" s="84">
        <f>RANK(O35,$C35:$Y35)</f>
        <v>2</v>
      </c>
      <c r="S36" s="8"/>
      <c r="T36" s="8"/>
      <c r="U36" s="9">
        <f>RANK(S35,$C35:$Y35)</f>
        <v>3</v>
      </c>
      <c r="V36" s="7"/>
      <c r="W36" s="8"/>
      <c r="X36" s="100">
        <f>RANK(V35,$C35:$Y35)</f>
        <v>5</v>
      </c>
      <c r="Y36" s="7"/>
      <c r="Z36" s="8"/>
      <c r="AA36" s="9"/>
    </row>
    <row r="37" spans="2:27" x14ac:dyDescent="0.2">
      <c r="B37" s="20" t="s">
        <v>14</v>
      </c>
      <c r="C37" s="32">
        <f>D18/(AC7+D18)</f>
        <v>0.58333333333333337</v>
      </c>
      <c r="E37" s="4"/>
      <c r="F37" s="32">
        <f>G18/(AC8+G18)</f>
        <v>0.5</v>
      </c>
      <c r="H37" s="4"/>
      <c r="I37" s="32">
        <f>J18/(AC9+J18)</f>
        <v>0.3888888888888889</v>
      </c>
      <c r="K37" s="4"/>
      <c r="L37" s="34"/>
      <c r="N37" s="4"/>
      <c r="O37" s="89">
        <f>P18/(AC11+P18)</f>
        <v>0.48571428571428571</v>
      </c>
      <c r="P37" s="18"/>
      <c r="Q37" s="86"/>
      <c r="S37" s="90">
        <f>T18/(AC12+T18)</f>
        <v>0.5</v>
      </c>
      <c r="T37" s="18"/>
      <c r="U37" s="19"/>
      <c r="V37" s="89">
        <f>W18/(AC13+W18)</f>
        <v>0.54054054054054057</v>
      </c>
      <c r="W37" s="18"/>
      <c r="X37" s="19"/>
      <c r="Y37" s="89"/>
      <c r="Z37" s="18"/>
      <c r="AA37" s="19"/>
    </row>
    <row r="38" spans="2:27" x14ac:dyDescent="0.2">
      <c r="B38" s="21"/>
      <c r="C38" s="7"/>
      <c r="D38" s="8"/>
      <c r="E38" s="9">
        <f>RANK(C37,$C37:$Y37,1)</f>
        <v>6</v>
      </c>
      <c r="F38" s="7"/>
      <c r="G38" s="8"/>
      <c r="H38" s="9">
        <f>RANK(F37,$C37:$Y37,1)</f>
        <v>3</v>
      </c>
      <c r="I38" s="7"/>
      <c r="J38" s="8"/>
      <c r="K38" s="9">
        <f>RANK(I37,$C37:$Y37,1)</f>
        <v>1</v>
      </c>
      <c r="L38" s="8"/>
      <c r="M38" s="8"/>
      <c r="N38" s="9"/>
      <c r="O38" s="7"/>
      <c r="P38" s="8"/>
      <c r="Q38" s="84">
        <f>+RANK(O37,$C37:$Y37,1)</f>
        <v>2</v>
      </c>
      <c r="S38" s="8"/>
      <c r="T38" s="8"/>
      <c r="U38" s="9">
        <f>RANK(S37,$C37:$Y37,1)</f>
        <v>3</v>
      </c>
      <c r="V38" s="7"/>
      <c r="W38" s="8"/>
      <c r="X38" s="100">
        <f>RANK(V37,$C37:$Y37,1)</f>
        <v>5</v>
      </c>
      <c r="Y38" s="7"/>
      <c r="Z38" s="8"/>
      <c r="AA38" s="9"/>
    </row>
    <row r="40" spans="2:27" x14ac:dyDescent="0.2">
      <c r="B40" t="s">
        <v>23</v>
      </c>
    </row>
    <row r="42" spans="2:27" x14ac:dyDescent="0.2">
      <c r="B42" s="1" t="s">
        <v>25</v>
      </c>
      <c r="C42" s="37" t="e">
        <f>Points_A+#REF!</f>
        <v>#REF!</v>
      </c>
      <c r="D42" s="25" t="e">
        <f>IF(C42:C45&lt;MAX($C$42:$C$45),"","Winner")</f>
        <v>#REF!</v>
      </c>
    </row>
    <row r="43" spans="2:27" x14ac:dyDescent="0.2">
      <c r="B43" s="1" t="s">
        <v>30</v>
      </c>
      <c r="C43" s="37" t="e">
        <f>Points_B+#REF!</f>
        <v>#REF!</v>
      </c>
      <c r="D43" s="25" t="e">
        <f>IF(C42:C45&lt;MAX($C$42:$C$45),"","Winner")</f>
        <v>#REF!</v>
      </c>
    </row>
    <row r="44" spans="2:27" x14ac:dyDescent="0.2">
      <c r="B44" s="1" t="s">
        <v>31</v>
      </c>
      <c r="C44" s="37" t="e">
        <f>Points_C+#REF!</f>
        <v>#REF!</v>
      </c>
      <c r="D44" s="25" t="e">
        <f>IF(C42:C45&lt;MAX($C$42:$C$45),"","Winner")</f>
        <v>#REF!</v>
      </c>
    </row>
    <row r="45" spans="2:27" x14ac:dyDescent="0.2">
      <c r="B45" s="1" t="s">
        <v>24</v>
      </c>
      <c r="C45" s="37" t="e">
        <f>Points_D+#REF!</f>
        <v>#REF!</v>
      </c>
      <c r="D45" s="25" t="e">
        <f>IF(C42:C45&lt;MAX($C$42:$C$45),"","Winner")</f>
        <v>#REF!</v>
      </c>
    </row>
  </sheetData>
  <mergeCells count="8">
    <mergeCell ref="V3:X3"/>
    <mergeCell ref="Y3:AA3"/>
    <mergeCell ref="C3:E3"/>
    <mergeCell ref="F3:H3"/>
    <mergeCell ref="I3:K3"/>
    <mergeCell ref="L3:N3"/>
    <mergeCell ref="O3:R3"/>
    <mergeCell ref="S3:U3"/>
  </mergeCells>
  <phoneticPr fontId="3" type="noConversion"/>
  <conditionalFormatting sqref="E26 H26 K26 N26">
    <cfRule type="cellIs" dxfId="1" priority="1" stopIfTrue="1" operator="equal">
      <formula>1</formula>
    </cfRule>
  </conditionalFormatting>
  <conditionalFormatting sqref="E28 H28 K28 N28 E30 H30 K30 N30 E32 H32 K32 N32 E34 H34 K34 N34 E36 H36 K36 N36 E38 H38 K38 N38">
    <cfRule type="cellIs" dxfId="0" priority="2" stopIfTrue="1" operator="equal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tabSelected="1" zoomScaleNormal="100" workbookViewId="0">
      <selection activeCell="K12" sqref="K12"/>
    </sheetView>
  </sheetViews>
  <sheetFormatPr defaultRowHeight="15.75" x14ac:dyDescent="0.25"/>
  <cols>
    <col min="1" max="1" width="24" style="39" customWidth="1"/>
    <col min="2" max="2" width="5.5703125" style="39" customWidth="1"/>
    <col min="3" max="3" width="3.42578125" style="39" bestFit="1" customWidth="1"/>
    <col min="4" max="4" width="2.7109375" style="39" bestFit="1" customWidth="1"/>
    <col min="5" max="5" width="3.85546875" style="39" bestFit="1" customWidth="1"/>
    <col min="6" max="6" width="5.140625" style="39" bestFit="1" customWidth="1"/>
    <col min="7" max="7" width="4.42578125" style="39" bestFit="1" customWidth="1"/>
    <col min="8" max="8" width="12.5703125" style="39" bestFit="1" customWidth="1"/>
    <col min="9" max="9" width="4.28515625" style="39" bestFit="1" customWidth="1"/>
    <col min="10" max="10" width="4.42578125" style="39" bestFit="1" customWidth="1"/>
    <col min="11" max="11" width="11.28515625" style="39" bestFit="1" customWidth="1"/>
    <col min="12" max="12" width="9.140625" style="38"/>
    <col min="13" max="16384" width="9.140625" style="39"/>
  </cols>
  <sheetData>
    <row r="1" spans="1:12" x14ac:dyDescent="0.25">
      <c r="A1" s="104" t="s">
        <v>61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3" spans="1:12" x14ac:dyDescent="0.25">
      <c r="A3" s="77" t="s">
        <v>27</v>
      </c>
      <c r="B3" s="78" t="s">
        <v>59</v>
      </c>
      <c r="C3" s="78" t="s">
        <v>57</v>
      </c>
      <c r="D3" s="78" t="s">
        <v>58</v>
      </c>
      <c r="E3" s="78" t="s">
        <v>3</v>
      </c>
      <c r="F3" s="78" t="s">
        <v>49</v>
      </c>
      <c r="G3" s="78" t="s">
        <v>26</v>
      </c>
      <c r="H3" s="78" t="s">
        <v>28</v>
      </c>
      <c r="I3" s="78" t="s">
        <v>50</v>
      </c>
      <c r="J3" s="78" t="s">
        <v>51</v>
      </c>
      <c r="K3" s="78" t="s">
        <v>29</v>
      </c>
      <c r="L3" s="78" t="s">
        <v>6</v>
      </c>
    </row>
    <row r="4" spans="1:12" x14ac:dyDescent="0.25">
      <c r="A4" s="38" t="s">
        <v>33</v>
      </c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f>F4-G4</f>
        <v>0</v>
      </c>
      <c r="I4" s="40">
        <v>0</v>
      </c>
      <c r="J4" s="40">
        <v>0</v>
      </c>
      <c r="K4" s="40">
        <f>I4-J4</f>
        <v>0</v>
      </c>
      <c r="L4" s="38">
        <f>(C4*2)+(E4*1)</f>
        <v>0</v>
      </c>
    </row>
    <row r="5" spans="1:12" x14ac:dyDescent="0.25">
      <c r="A5" s="38" t="s">
        <v>34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f>F5-G5</f>
        <v>0</v>
      </c>
      <c r="I5" s="40">
        <v>0</v>
      </c>
      <c r="J5" s="40">
        <v>0</v>
      </c>
      <c r="K5" s="40">
        <f>I5-J5</f>
        <v>0</v>
      </c>
      <c r="L5" s="38">
        <f>(C5*2)+(E5*1)</f>
        <v>0</v>
      </c>
    </row>
    <row r="6" spans="1:12" x14ac:dyDescent="0.25">
      <c r="A6" s="38" t="s">
        <v>35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38">
        <f>(C6*2)+(E6*1)</f>
        <v>0</v>
      </c>
    </row>
    <row r="7" spans="1:12" x14ac:dyDescent="0.25">
      <c r="A7" s="38" t="s">
        <v>37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f>F7-G7</f>
        <v>0</v>
      </c>
      <c r="I7" s="40">
        <v>0</v>
      </c>
      <c r="J7" s="40">
        <v>0</v>
      </c>
      <c r="K7" s="40">
        <f>I7-J7</f>
        <v>0</v>
      </c>
      <c r="L7" s="38">
        <f>(C7*2)+(E7*1)</f>
        <v>0</v>
      </c>
    </row>
    <row r="8" spans="1:12" x14ac:dyDescent="0.25">
      <c r="A8" s="38" t="s">
        <v>38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f>F8-G8</f>
        <v>0</v>
      </c>
      <c r="I8" s="40">
        <v>0</v>
      </c>
      <c r="J8" s="40">
        <v>0</v>
      </c>
      <c r="K8" s="40">
        <f>I8-J8</f>
        <v>0</v>
      </c>
      <c r="L8" s="38">
        <f>(C8*2)+(E8*1)</f>
        <v>0</v>
      </c>
    </row>
    <row r="9" spans="1:12" x14ac:dyDescent="0.25">
      <c r="A9" s="38" t="s">
        <v>55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f>I9-J9</f>
        <v>0</v>
      </c>
      <c r="L9" s="38">
        <f>(C9*2)+(E9*1)</f>
        <v>0</v>
      </c>
    </row>
    <row r="10" spans="1:12" x14ac:dyDescent="0.25">
      <c r="A10" s="38" t="s">
        <v>48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f>I10-J10</f>
        <v>0</v>
      </c>
      <c r="L10" s="38">
        <f>(C10*2)+(E10*1)</f>
        <v>0</v>
      </c>
    </row>
  </sheetData>
  <sortState xmlns:xlrd2="http://schemas.microsoft.com/office/spreadsheetml/2017/richdata2" ref="A4:L10">
    <sortCondition ref="A4:A10"/>
  </sortState>
  <mergeCells count="1">
    <mergeCell ref="A1:K1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Sheet1</vt:lpstr>
      <vt:lpstr>Sheet2</vt:lpstr>
      <vt:lpstr>Sheet3</vt:lpstr>
      <vt:lpstr>Points_A</vt:lpstr>
      <vt:lpstr>Points_B</vt:lpstr>
      <vt:lpstr>Points_C</vt:lpstr>
      <vt:lpstr>Points_D</vt:lpstr>
      <vt:lpstr>PointsA</vt:lpstr>
      <vt:lpstr>PointsB</vt:lpstr>
      <vt:lpstr>PointsC</vt:lpstr>
      <vt:lpstr>PointsD</vt:lpstr>
    </vt:vector>
  </TitlesOfParts>
  <Company>Hannah Private 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Hannah</dc:creator>
  <cp:lastModifiedBy>Owner</cp:lastModifiedBy>
  <cp:lastPrinted>2022-02-07T21:24:59Z</cp:lastPrinted>
  <dcterms:created xsi:type="dcterms:W3CDTF">2014-08-25T08:50:46Z</dcterms:created>
  <dcterms:modified xsi:type="dcterms:W3CDTF">2022-09-30T09:05:27Z</dcterms:modified>
</cp:coreProperties>
</file>